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" name="ID_1AE879F554F8489BADAEC3B67C292A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9460" y="8115300"/>
          <a:ext cx="6238875" cy="6486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5F4181FEE980499380723E165E3992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7935" y="742315"/>
          <a:ext cx="908050" cy="796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0BAEF5ABEDC24647B8745F27ED2692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7910" y="7828280"/>
          <a:ext cx="756920" cy="937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AAFBAC3BFFE341BF89C4B87A7B9400D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5960" y="4863465"/>
          <a:ext cx="1082675" cy="95059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5" name="ID_40AC97C861E14B18967953FB87578022" descr="sh-r8100-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35835" y="1699895"/>
          <a:ext cx="1372870" cy="8985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6" name="ID_2C594807BE894CC1B7D6BE77701D81C2" descr="商用椭圆机.178"/>
        <xdr:cNvPicPr>
          <a:picLocks noChangeAspect="1"/>
        </xdr:cNvPicPr>
      </xdr:nvPicPr>
      <xdr:blipFill>
        <a:blip r:embed="rId6"/>
        <a:srcRect l="32124" t="3168" r="34955" b="5656"/>
        <a:stretch>
          <a:fillRect/>
        </a:stretch>
      </xdr:blipFill>
      <xdr:spPr>
        <a:xfrm>
          <a:off x="2287270" y="2712085"/>
          <a:ext cx="873760" cy="93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1249B060B8574260B69561A3B34D265A" descr="c12ff7a4978eef89a56a7fa1a61a872"/>
        <xdr:cNvPicPr>
          <a:picLocks noChangeAspect="1"/>
        </xdr:cNvPicPr>
      </xdr:nvPicPr>
      <xdr:blipFill>
        <a:blip r:embed="rId7"/>
        <a:srcRect l="21646" r="21061" b="9700"/>
        <a:stretch>
          <a:fillRect/>
        </a:stretch>
      </xdr:blipFill>
      <xdr:spPr>
        <a:xfrm>
          <a:off x="2026285" y="3862705"/>
          <a:ext cx="795655" cy="832485"/>
        </a:xfrm>
        <a:prstGeom prst="rect">
          <a:avLst/>
        </a:prstGeom>
      </xdr:spPr>
    </xdr:pic>
  </etc:cellImage>
  <etc:cellImage>
    <xdr:pic>
      <xdr:nvPicPr>
        <xdr:cNvPr id="33" name="ID_2FF990CAED3C432B80FAA26EAD104952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68" t="4231" r="35796" b="8124"/>
        <a:stretch>
          <a:fillRect/>
        </a:stretch>
      </xdr:blipFill>
      <xdr:spPr>
        <a:xfrm>
          <a:off x="2343785" y="6805295"/>
          <a:ext cx="574675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</etc:cellImages>
</file>

<file path=xl/sharedStrings.xml><?xml version="1.0" encoding="utf-8"?>
<sst xmlns="http://schemas.openxmlformats.org/spreadsheetml/2006/main" count="47" uniqueCount="41">
  <si>
    <t>连城县智慧养老融合发展项目-莲西医养中心医养设备采购项目（健身器材）
采购清单</t>
  </si>
  <si>
    <t>序号</t>
  </si>
  <si>
    <t>货物
名称</t>
  </si>
  <si>
    <t>技术参数</t>
  </si>
  <si>
    <t>数量</t>
  </si>
  <si>
    <t>单位</t>
  </si>
  <si>
    <t>单价(元）</t>
  </si>
  <si>
    <t>合计（元）</t>
  </si>
  <si>
    <t>参考
图片</t>
  </si>
  <si>
    <t>备注</t>
  </si>
  <si>
    <t>E-1</t>
  </si>
  <si>
    <t xml:space="preserve"> 商用跑步机</t>
  </si>
  <si>
    <r>
      <rPr>
        <sz val="11"/>
        <rFont val="微软雅黑"/>
        <charset val="134"/>
      </rPr>
      <t xml:space="preserve">一、硬件参数说明 
1、速度范围： 1.0～20km/h
2、坡度范围： -3～15%
3、电机参数： AC 马达；额定功率 3.0CHP（2.2 kw）；峰值功率 6.0HP（4.4 kw）
4、输入功率： 2.25 kw
5、减震系统： 全跑台减震
6、跑台尺寸： 580×1570mm
7、跑板规格： 厚度 25mm 
8. 跑带规格： 厚度 t2.2mm
9、主要管材规格： 立柱 200×70×t2.5mm 椭圆管；底架管 120×40×t2.0mm 矩形管
10、最大人体承重： ≤180kg
11、产品颜色： 香槟灰闪银
12、折叠机构： 不可折叠
13、简易安装： 无、非折叠型简易安装结构
14、快捷按键： 启动、停止、速度加减、坡度加减
15、速度坡度调节： 快捷键调节或者数字组合键调节
16、扶手： ABS 塑胶扶手
17、边条： 塑胶边条
18、滚筒： 前/后滚筒直径 70mm 
19、手握心率： 有 
20、水壶架： 有 
21、IPAD 架： 有
22、其他功能： 心率控制程式（HRC），半马，全马
23、包装尺寸：2250×1040×690mm
24、净重： 198kg；毛重： 247kg
25、包装方式：木箱包装
26、产品尺寸：2190×960×1580mm
27、主要功能：跑步训练，心肺耐力训练，半程马拉松，全程马拉松
二、显示屏参数 
1、电子表设有六个功能窗，一个大矩阵滚动、显示“放松运动
(↘)” 、显示时间、距离、心率、速度、卡路里，坡度，并
设有 6 个专业程式
</t>
    </r>
    <r>
      <rPr>
        <b/>
        <sz val="11"/>
        <rFont val="微软雅黑"/>
        <charset val="134"/>
      </rPr>
      <t>三、钢管（含涂层漆膜）：依据：GB/T10125-2021,GB/T6461-2002的检测标准： 中性盐雾测试≥550h后，耐腐蚀等级≥10；须提供带CNAS或CMA标识的检测报告佐证。</t>
    </r>
    <r>
      <rPr>
        <sz val="11"/>
        <rFont val="微软雅黑"/>
        <charset val="134"/>
      </rPr>
      <t xml:space="preserve">
</t>
    </r>
  </si>
  <si>
    <t>台</t>
  </si>
  <si>
    <t>E-2</t>
  </si>
  <si>
    <t>商用划船器</t>
  </si>
  <si>
    <t>一、参数说明 
1、阻力系统：电磁控+风阻
2、阻力等级：16段阻力调整
3、传动系统：皮带
4、拉绳：高密度织带
5、滑轨：轻质铝合金静音轨道（6061-T6）124×75×1290mm
6、无线心率：标配蓝牙心率
7、运动距离：120cm/1M行程
8、最大人体承重：≤150kg
9、主要管材规格：座垫管：铁钣 t3.0mm
10、方形支撑臂管：30×80×680×t1.5mm
11、前脚管(三角管)：500mm
12、后脚管(三角管)：500mm
13、脚踏支撑管：40×80×70×t1.5mm
14、手把管：31.8×T1.5×440mm
15、产品颜色：黑色
16、搬运轮：有
17、简易安装：是
18、折叠结构：可折叠
19、脚踏：织带调节带，大型缓冲踏板(可调长度)
20、坐垫：一体成型坐垫
21、座椅高度：350-400mm
22、输入频率：50HZ~60HZ
23、输入电压：10A 100V-240V AC
24、电源：插电  220±10%V，器械输入9V，500毫安
25、电气规格：9v/500毫安
26、机台净重：48kg
27、整箱毛重：50.5kg
28、包装尺寸：1445×455×650mm
29、包装方式：耐破纸箱
30、产品尺寸：2412x546.5x822mm
二、显示屏参数 1、屏幕界面：时间、 距离(公里或英里)、卡路里、阻力等级、速度、RPM、心率、瓦特值、点阵显示待定；
2、屏幕参数：7寸LCD大屏蓝背光白字显示屏。
智能配置说明 1、预设程序：集成无线心跳接收器材；4种自定义训练模式；12组固定程序； 目标训练程序；USER PROGRAM；RECOVERY；H．R．C程序；RACE人机竞赛程序；
产品经过NSCC认证及国家体育用品质量监督检验中心检验合格，并已投保产品责任险、意外伤害险、公众责任险和产品质量险。</t>
  </si>
  <si>
    <t>E-3</t>
  </si>
  <si>
    <t>商用椭圆机</t>
  </si>
  <si>
    <r>
      <rPr>
        <sz val="11"/>
        <rFont val="微软雅黑"/>
        <charset val="134"/>
      </rPr>
      <t xml:space="preserve">一、硬件参数说明
1、飞轮：双向磁控轮12kg（飞轮总成）
2、平台型式：前驱
3、阻力系统：电磁控阻力系统
4、阻力段：32段
5、调节阻力位：前扶手和仪表
6、传动系统：二级传动（传动比1:16）
7、踏步跨距：20英寸，51cm
8、最大人体承重：≤160kg
9、功率：350W/60RPM
10、蓝牙音响：不支持
11、搬运轮：有
12、脚踏：PP踏板+EVA缓冲垫
13、手握心率：有，在固定前扶手上
14、贴地管：50.8*50.8*3.0t方管
15、轨道：铝合金导轨、4导轨
16、USB：有（5V充电功能）
17、其他功能：自发电
18、机台净重：130kg
19、整箱毛重：150kg
20、包装尺寸：2000*660*1012mm
21、包装方式：纸箱+栈板包装
22、产品尺寸 1900*850*1760mm
二、显示屏参数 
1、屏幕界面：时间, 距离, 卡路里, 阻力等级, 速度, RPM, 心率, 瓦特值。
2、屏幕参数：LED屏幕，白色亮光；
3、系统参数：恒瓦特，心肺，间歇，燃脂
</t>
    </r>
    <r>
      <rPr>
        <sz val="11"/>
        <color rgb="FFFF0000"/>
        <rFont val="微软雅黑"/>
        <charset val="134"/>
      </rPr>
      <t xml:space="preserve"> </t>
    </r>
  </si>
  <si>
    <t>E-4</t>
  </si>
  <si>
    <t>动感单车</t>
  </si>
  <si>
    <r>
      <rPr>
        <sz val="11"/>
        <rFont val="微软雅黑"/>
        <charset val="134"/>
      </rPr>
      <t xml:space="preserve">1、产品尺寸：1166x537x1214(mm)
2、包装尺寸：940x246x883(mm)
3、净重：41kg
4、毛重：45.8kg
5、最大承重：125kg
6、飞轮重量：13Kg飞轮
7、lpad架：有，扶手架上 
8、阻力系统：手动磁控系统
9、刹车系统:按压式紧急刹车系统,磁铁耐磨橡胶设计
10、传动系统:皮带传动系统 
11、带IPAD架铝合金脚踏
12、多把位把手设计,全包浸塑,可上下调节
13、座椅:高品质专业骑行透气PU坐垫,可上下、前后调节
14、传动系统;高品质,耐磨橡胶皮带5PK/15、搬运轮:前置式底管搬运轮
</t>
    </r>
    <r>
      <rPr>
        <sz val="11"/>
        <color rgb="FFFF0000"/>
        <rFont val="微软雅黑"/>
        <charset val="134"/>
      </rPr>
      <t xml:space="preserve"> </t>
    </r>
  </si>
  <si>
    <t>E-5</t>
  </si>
  <si>
    <t>豪华四人站综合训练器</t>
  </si>
  <si>
    <r>
      <rPr>
        <sz val="11"/>
        <rFont val="微软雅黑"/>
        <charset val="134"/>
      </rPr>
      <t xml:space="preserve">1、产品尺寸：2550x2430x2115mm（长x宽x高）
2、主支架：平椭50x100xT2.0mm椭圆钢管制造，静电防锈喷涂表面处理工艺
3、导杆：高硬度、高精密直线导轨
4、调校：采用弹簧插销调整
5、保护罩：配重块前后设有钢板安全保护罩
6、配重块：机身自带两组静音包胶配重片，66/90KG深蹲架最大可承受120KG杠铃片 ，另行选配
7、最大人体质量：135KG
8、牵索形式：钢丝绳+滑轮
9、阻力形式：插片配重式+挂片配重式
10、主要功能：胸大肌、三角肌前束、肱三头肌、三角肌、股四头肌、臀大肌、股二头肌、背部肌群、腹直肌、肱二头肌、大腿内外侧肌群
11、规  格 ：2550x2430x2115mm
</t>
    </r>
    <r>
      <rPr>
        <b/>
        <sz val="11"/>
        <rFont val="微软雅黑"/>
        <charset val="134"/>
      </rPr>
      <t xml:space="preserve">12、耐久性载荷：按GB17498.2-2008条款6.5试时，训练器材应具备正常功能；当训练器材由两种以上（含两种）的独立功能单元组成时，每一单元专都应能经受住耐久性载荷试验；器材的钢丝绳、滑轮、轴承、钢管、焊接处按照器材规定最大训练载荷经过≥80万次的耐久性负载检测后，不断裂、不弯折、不损坏，器材可正常使用。须提供带CNAS或CMA标识的检测报告佐证。
</t>
    </r>
    <r>
      <rPr>
        <sz val="11"/>
        <rFont val="微软雅黑"/>
        <charset val="134"/>
      </rPr>
      <t xml:space="preserve">
</t>
    </r>
  </si>
  <si>
    <t>E-6</t>
  </si>
  <si>
    <t>杠铃片</t>
  </si>
  <si>
    <t>5KG/ 10KG各两片;共计30KG</t>
  </si>
  <si>
    <t>项</t>
  </si>
  <si>
    <t>E-7</t>
  </si>
  <si>
    <t>高低拉训练器</t>
  </si>
  <si>
    <r>
      <rPr>
        <sz val="11"/>
        <rFont val="微软雅黑"/>
        <charset val="134"/>
      </rPr>
      <t xml:space="preserve">1、阻力形式：插片配重式
2、锻炼部位：背阔肌、斜方肌、肱二头肌
3、主框架：材质：Q235A；规格：龙门架平椭150x50xT3.0，副架平椭120x50xT3.0
4、躺垫和头垫：材质：胶合板+再生棉+仿皮（PVC）；
5、勾脚套：仿皮（PVC）+PU发泡；
6、握套：PVC,
7、把手管堵头材质：铝合金
8、最大人体质量：150KG
9、最大训练载荷：110KG
10、牵索形式：钢丝绳+滑轮
11、尺寸：1530x915x2250mm
净重：250kg；毛重：286kg (含配重块的整机重量）
12、规  格 1530x915x2250mm
</t>
    </r>
    <r>
      <rPr>
        <sz val="11"/>
        <color rgb="FFFF0000"/>
        <rFont val="微软雅黑"/>
        <charset val="134"/>
      </rPr>
      <t xml:space="preserve"> </t>
    </r>
  </si>
  <si>
    <t>E-8</t>
  </si>
  <si>
    <t>双功能大腿前后侧肌训练器</t>
  </si>
  <si>
    <r>
      <rPr>
        <sz val="11"/>
        <rFont val="微软雅黑"/>
        <charset val="134"/>
      </rPr>
      <t xml:space="preserve">1、阻力形式：配重块；总重 100kg；最小调节重量 5kg
2、垫类（坐/背/ 胸/肘垫）：背垫前后可调节，泡棉圆筒位置可调；垫子 PU 发泡成型；墨绿色可选配
3、最大人体承重：150kg
4、主要管材规格：龙门架平椭 150×50×t3.0mm，副架平椭 120×50×t3.0mm
5、牵索形式：日本进口钢丝绳；￠5.6mm
6、轴承：人本轴承；6206/6205
7、滑轮：尼龙加纤；￠117mm
8、皮革类：环保 PVC；墨绿色可选配
9、手把：黑色；TPU 材质
10、端盖：铝合金；阳极氧化
11、导杆：45#；实心、镀铬；规格：￠19×1240mm
12、防护罩：龙门架两侧防护；钢板烤漆+半透明 PC 板
13、紧固件：不锈钢材质
14、烤漆颜色：主架黑色银砂纹；护罩闪银黑灰砂纹
15、塑胶件颜色：黑色
16、包装尺寸：A箱:1595×850×400mm；B箱:1256×1066×805mm（不含配重块，配重块单独纸箱包装）
17、净重：285kg；毛重：345kg (含配重块的整机重量）
18、包装方式：木箱包装
19、产品尺寸 1300×1090×1545mm
20、主要功能 股四头肌、小腿肌群、腘绳肌、大腿后侧肌肉
</t>
    </r>
    <r>
      <rPr>
        <b/>
        <sz val="11"/>
        <rFont val="微软雅黑"/>
        <charset val="134"/>
      </rPr>
      <t>21、座垫靠垫：耐水色牢度、耐酸汗渍色牢度、耐碱汗渍色牢度≥4-5级；PH值：7.5-8.8之间；甲醛含量:未检出；异味：无异味。须提供带CNAS或CMA标识的检测报告佐证。</t>
    </r>
    <r>
      <rPr>
        <sz val="11"/>
        <rFont val="微软雅黑"/>
        <charset val="134"/>
      </rPr>
      <t xml:space="preserve">
</t>
    </r>
  </si>
  <si>
    <t>E-9</t>
  </si>
  <si>
    <t>运动地板</t>
  </si>
  <si>
    <r>
      <rPr>
        <sz val="11"/>
        <rFont val="微软雅黑"/>
        <charset val="134"/>
      </rPr>
      <t xml:space="preserve">1、产品颜色：可选   
2、产品规格：≥ 1.8m（单卷宽）≥4.5mm（厚度）
</t>
    </r>
    <r>
      <rPr>
        <b/>
        <sz val="11"/>
        <rFont val="微软雅黑"/>
        <charset val="134"/>
      </rPr>
      <t>3、符合GB/T14833-2020 《合成材料运动场地面层》的标准：球反弹率≥95%，垂直变形≤1.5%，拉伸强度≥1.5MPa，拉断伸长率≥120%，撕裂强度≥12kN/m。提供第三方检验机构出具的具有CNAS或CMA标识的检验报告复印件佐证。</t>
    </r>
    <r>
      <rPr>
        <sz val="11"/>
        <rFont val="微软雅黑"/>
        <charset val="134"/>
      </rPr>
      <t xml:space="preserve">
4、施工工艺：须做自流平，再铺运动地板。</t>
    </r>
  </si>
  <si>
    <t>平方米</t>
  </si>
  <si>
    <t>健身器材合计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</si>
</sst>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[$￥-804]#,##0.00"/>
    <numFmt numFmtId="178" formatCode="[DBNum2][$RMB]General;[Red][DBNum2][$RMB]General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0070C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6"/>
    </font>
    <font>
      <sz val="11"/>
      <color indexed="8"/>
      <name val="宋体"/>
      <charset val="134"/>
    </font>
    <font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  <xf numFmtId="176" fontId="25" fillId="0" borderId="0">
      <alignment vertical="center"/>
    </xf>
    <xf numFmtId="177" fontId="25" fillId="0" borderId="0"/>
    <xf numFmtId="177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53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53" applyFont="1" applyFill="1" applyBorder="1" applyAlignment="1" applyProtection="1">
      <alignment horizontal="center" vertical="center" wrapText="1"/>
      <protection locked="0"/>
    </xf>
    <xf numFmtId="0" fontId="3" fillId="0" borderId="4" xfId="53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53" applyFont="1" applyFill="1" applyBorder="1" applyAlignment="1" applyProtection="1">
      <alignment horizontal="left" vertical="center" wrapText="1"/>
      <protection locked="0"/>
    </xf>
    <xf numFmtId="0" fontId="4" fillId="0" borderId="2" xfId="53" applyFont="1" applyFill="1" applyBorder="1" applyAlignment="1" applyProtection="1">
      <alignment horizontal="left" vertical="center" wrapText="1"/>
      <protection locked="0"/>
    </xf>
    <xf numFmtId="0" fontId="4" fillId="0" borderId="2" xfId="54" applyFont="1" applyFill="1" applyBorder="1" applyAlignment="1" applyProtection="1">
      <alignment horizontal="left" vertical="center" wrapText="1"/>
      <protection locked="0"/>
    </xf>
    <xf numFmtId="0" fontId="4" fillId="0" borderId="4" xfId="54" applyFont="1" applyFill="1" applyBorder="1" applyAlignment="1" applyProtection="1">
      <alignment horizontal="center" vertical="center" wrapText="1"/>
      <protection locked="0"/>
    </xf>
    <xf numFmtId="0" fontId="3" fillId="0" borderId="5" xfId="54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8" fontId="2" fillId="0" borderId="2" xfId="0" applyNumberFormat="1" applyFont="1" applyFill="1" applyBorder="1" applyAlignment="1" applyProtection="1">
      <alignment horizontal="left" vertical="center" wrapText="1"/>
      <protection locked="0"/>
    </xf>
    <xf numFmtId="7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普通 3 2 12" xfId="50"/>
    <cellStyle name="Normal 3 2 2 3 5" xfId="51"/>
    <cellStyle name="常规 217" xfId="52"/>
    <cellStyle name="常规 3" xfId="53"/>
    <cellStyle name="常规 20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jpe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Normal="100" workbookViewId="0">
      <pane ySplit="2" topLeftCell="A3" activePane="bottomLeft" state="frozen"/>
      <selection/>
      <selection pane="bottomLeft" activeCell="G3" sqref="G3:G4"/>
    </sheetView>
  </sheetViews>
  <sheetFormatPr defaultColWidth="8.89166666666667" defaultRowHeight="13.5"/>
  <cols>
    <col min="1" max="1" width="5.88333333333333" style="1" customWidth="1"/>
    <col min="2" max="2" width="12.75" style="1" customWidth="1"/>
    <col min="3" max="3" width="52.775" style="2" customWidth="1"/>
    <col min="4" max="5" width="8" style="3" customWidth="1"/>
    <col min="6" max="6" width="10.6666666666667" style="3" customWidth="1"/>
    <col min="7" max="7" width="10.3333333333333" style="3" customWidth="1"/>
    <col min="8" max="8" width="12" style="1" customWidth="1"/>
    <col min="9" max="9" width="9.38333333333333" style="1" customWidth="1"/>
    <col min="10" max="16384" width="8.89166666666667" style="1"/>
  </cols>
  <sheetData>
    <row r="1" ht="52" customHeight="1" spans="1:11">
      <c r="A1" s="4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46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="1" customFormat="1" ht="383" customHeight="1" spans="1:11">
      <c r="A3" s="10" t="s">
        <v>10</v>
      </c>
      <c r="B3" s="10" t="s">
        <v>11</v>
      </c>
      <c r="C3" s="11" t="s">
        <v>12</v>
      </c>
      <c r="D3" s="10">
        <v>2</v>
      </c>
      <c r="E3" s="10" t="s">
        <v>13</v>
      </c>
      <c r="F3" s="10">
        <v>23620</v>
      </c>
      <c r="G3" s="10">
        <f>D3*F3</f>
        <v>47240</v>
      </c>
      <c r="H3" s="10" t="str">
        <f>_xlfn.DISPIMG("ID_5F4181FEE980499380723E165E399256",1)</f>
        <v>=DISPIMG("ID_5F4181FEE980499380723E165E399256",1)</v>
      </c>
      <c r="I3" s="12"/>
      <c r="K3" s="13"/>
    </row>
    <row r="4" s="1" customFormat="1" ht="346" customHeight="1" spans="1:11">
      <c r="A4" s="14"/>
      <c r="B4" s="14"/>
      <c r="C4" s="15"/>
      <c r="D4" s="14"/>
      <c r="E4" s="14"/>
      <c r="F4" s="14"/>
      <c r="G4" s="14"/>
      <c r="H4" s="14"/>
      <c r="I4" s="16"/>
    </row>
    <row r="5" s="1" customFormat="1" ht="361" customHeight="1" spans="1:11">
      <c r="A5" s="10" t="s">
        <v>14</v>
      </c>
      <c r="B5" s="17" t="s">
        <v>15</v>
      </c>
      <c r="C5" s="11" t="s">
        <v>16</v>
      </c>
      <c r="D5" s="10">
        <v>1</v>
      </c>
      <c r="E5" s="10" t="s">
        <v>13</v>
      </c>
      <c r="F5" s="10">
        <v>11800</v>
      </c>
      <c r="G5" s="10">
        <f>D5*F5</f>
        <v>11800</v>
      </c>
      <c r="H5" s="10" t="str">
        <f>_xlfn.DISPIMG("ID_40AC97C861E14B18967953FB87578022",1)</f>
        <v>=DISPIMG("ID_40AC97C861E14B18967953FB87578022",1)</v>
      </c>
      <c r="I5" s="12"/>
    </row>
    <row r="6" s="1" customFormat="1" ht="409" customHeight="1" spans="1:11">
      <c r="A6" s="14"/>
      <c r="B6" s="16"/>
      <c r="C6" s="15"/>
      <c r="D6" s="14"/>
      <c r="E6" s="14"/>
      <c r="F6" s="14"/>
      <c r="G6" s="14"/>
      <c r="H6" s="14"/>
      <c r="I6" s="16"/>
    </row>
    <row r="7" s="1" customFormat="1" ht="280" customHeight="1" spans="1:11">
      <c r="A7" s="10" t="s">
        <v>17</v>
      </c>
      <c r="B7" s="10" t="s">
        <v>18</v>
      </c>
      <c r="C7" s="11" t="s">
        <v>19</v>
      </c>
      <c r="D7" s="10">
        <v>1</v>
      </c>
      <c r="E7" s="10" t="s">
        <v>13</v>
      </c>
      <c r="F7" s="10">
        <v>18000</v>
      </c>
      <c r="G7" s="10">
        <f>D7*F7</f>
        <v>18000</v>
      </c>
      <c r="H7" s="10" t="str">
        <f>_xlfn.DISPIMG("ID_2C594807BE894CC1B7D6BE77701D81C2",1)</f>
        <v>=DISPIMG("ID_2C594807BE894CC1B7D6BE77701D81C2",1)</v>
      </c>
      <c r="I7" s="18"/>
    </row>
    <row r="8" s="1" customFormat="1" ht="256" customHeight="1" spans="1:11">
      <c r="A8" s="14"/>
      <c r="B8" s="14"/>
      <c r="C8" s="15"/>
      <c r="D8" s="14"/>
      <c r="E8" s="14"/>
      <c r="F8" s="14"/>
      <c r="G8" s="14"/>
      <c r="H8" s="14"/>
      <c r="I8" s="14"/>
    </row>
    <row r="9" s="1" customFormat="1" ht="355" customHeight="1" spans="1:11">
      <c r="A9" s="19" t="s">
        <v>20</v>
      </c>
      <c r="B9" s="19" t="s">
        <v>21</v>
      </c>
      <c r="C9" s="19" t="s">
        <v>22</v>
      </c>
      <c r="D9" s="19">
        <v>2</v>
      </c>
      <c r="E9" s="19" t="s">
        <v>13</v>
      </c>
      <c r="F9" s="19">
        <v>3750</v>
      </c>
      <c r="G9" s="19">
        <f>D9*F9</f>
        <v>7500</v>
      </c>
      <c r="H9" s="19" t="str">
        <f>_xlfn.DISPIMG("ID_1249B060B8574260B69561A3B34D265A",1)</f>
        <v>=DISPIMG("ID_1249B060B8574260B69561A3B34D265A",1)</v>
      </c>
      <c r="I9" s="20"/>
    </row>
    <row r="10" s="1" customFormat="1" ht="385" customHeight="1" spans="1:11">
      <c r="A10" s="19" t="s">
        <v>23</v>
      </c>
      <c r="B10" s="21" t="s">
        <v>24</v>
      </c>
      <c r="C10" s="19" t="s">
        <v>25</v>
      </c>
      <c r="D10" s="19">
        <v>1</v>
      </c>
      <c r="E10" s="19" t="s">
        <v>13</v>
      </c>
      <c r="F10" s="19">
        <v>26000</v>
      </c>
      <c r="G10" s="19">
        <f>D10*F10</f>
        <v>26000</v>
      </c>
      <c r="H10" s="19" t="str">
        <f>_xlfn.DISPIMG("ID_AAFBAC3BFFE341BF89C4B87A7B9400D3",1)</f>
        <v>=DISPIMG("ID_AAFBAC3BFFE341BF89C4B87A7B9400D3",1)</v>
      </c>
      <c r="I10" s="22"/>
    </row>
    <row r="11" s="1" customFormat="1" ht="97" customHeight="1" spans="1:11">
      <c r="A11" s="19" t="s">
        <v>26</v>
      </c>
      <c r="B11" s="21" t="s">
        <v>27</v>
      </c>
      <c r="C11" s="19" t="s">
        <v>28</v>
      </c>
      <c r="D11" s="19">
        <v>1</v>
      </c>
      <c r="E11" s="19" t="s">
        <v>29</v>
      </c>
      <c r="F11" s="19">
        <v>2800</v>
      </c>
      <c r="G11" s="19">
        <f>D11*F11</f>
        <v>2800</v>
      </c>
      <c r="H11" s="19" t="str">
        <f>_xlfn.DISPIMG("ID_1AE879F554F8489BADAEC3B67C292A77",1)</f>
        <v>=DISPIMG("ID_1AE879F554F8489BADAEC3B67C292A77",1)</v>
      </c>
      <c r="I11" s="21"/>
    </row>
    <row r="12" s="1" customFormat="1" ht="339" customHeight="1" spans="1:11">
      <c r="A12" s="19" t="s">
        <v>30</v>
      </c>
      <c r="B12" s="19" t="s">
        <v>31</v>
      </c>
      <c r="C12" s="19" t="s">
        <v>32</v>
      </c>
      <c r="D12" s="19">
        <v>1</v>
      </c>
      <c r="E12" s="19" t="s">
        <v>13</v>
      </c>
      <c r="F12" s="19">
        <v>18500</v>
      </c>
      <c r="G12" s="19">
        <f>D12*F12</f>
        <v>18500</v>
      </c>
      <c r="H12" s="19" t="str">
        <f>_xlfn.DISPIMG("ID_2FF990CAED3C432B80FAA26EAD104952",1)</f>
        <v>=DISPIMG("ID_2FF990CAED3C432B80FAA26EAD104952",1)</v>
      </c>
      <c r="I12" s="23"/>
    </row>
    <row r="13" s="1" customFormat="1" ht="285" customHeight="1" spans="1:11">
      <c r="A13" s="10" t="s">
        <v>33</v>
      </c>
      <c r="B13" s="10" t="s">
        <v>34</v>
      </c>
      <c r="C13" s="11" t="s">
        <v>35</v>
      </c>
      <c r="D13" s="10">
        <v>1</v>
      </c>
      <c r="E13" s="10" t="s">
        <v>13</v>
      </c>
      <c r="F13" s="10">
        <v>22000</v>
      </c>
      <c r="G13" s="10">
        <f>D13*F13</f>
        <v>22000</v>
      </c>
      <c r="H13" s="10" t="str">
        <f>_xlfn.DISPIMG("ID_0BAEF5ABEDC24647B8745F27ED269220",1)</f>
        <v>=DISPIMG("ID_0BAEF5ABEDC24647B8745F27ED269220",1)</v>
      </c>
      <c r="I13" s="24"/>
    </row>
    <row r="14" s="1" customFormat="1" ht="228" customHeight="1" spans="1:11">
      <c r="A14" s="14"/>
      <c r="B14" s="14"/>
      <c r="C14" s="15"/>
      <c r="D14" s="14"/>
      <c r="E14" s="14"/>
      <c r="F14" s="14"/>
      <c r="G14" s="14"/>
      <c r="H14" s="14"/>
      <c r="I14" s="25"/>
    </row>
    <row r="15" s="1" customFormat="1" ht="192" customHeight="1" spans="1:11">
      <c r="A15" s="19" t="s">
        <v>36</v>
      </c>
      <c r="B15" s="19" t="s">
        <v>37</v>
      </c>
      <c r="C15" s="19" t="s">
        <v>38</v>
      </c>
      <c r="D15" s="19">
        <v>110</v>
      </c>
      <c r="E15" s="19" t="s">
        <v>39</v>
      </c>
      <c r="F15" s="19">
        <v>180</v>
      </c>
      <c r="G15" s="19">
        <f>D15*F15</f>
        <v>19800</v>
      </c>
      <c r="H15" s="19"/>
      <c r="I15" s="19"/>
    </row>
    <row r="16" s="1" customFormat="1" ht="78" customHeight="1" spans="1:11">
      <c r="A16" s="26" t="s">
        <v>40</v>
      </c>
      <c r="B16" s="26"/>
      <c r="C16" s="27">
        <f>G16</f>
        <v>173640</v>
      </c>
      <c r="D16" s="27"/>
      <c r="E16" s="27"/>
      <c r="F16" s="27"/>
      <c r="G16" s="28">
        <f>SUM(G3:G15)</f>
        <v>173640</v>
      </c>
      <c r="H16" s="28"/>
      <c r="I16" s="26"/>
    </row>
  </sheetData>
  <mergeCells count="40">
    <mergeCell ref="A1:I1"/>
    <mergeCell ref="A16:B16"/>
    <mergeCell ref="C16:F16"/>
    <mergeCell ref="G16:H16"/>
    <mergeCell ref="A3:A4"/>
    <mergeCell ref="A5:A6"/>
    <mergeCell ref="A7:A8"/>
    <mergeCell ref="A13:A14"/>
    <mergeCell ref="B3:B4"/>
    <mergeCell ref="B5:B6"/>
    <mergeCell ref="B7:B8"/>
    <mergeCell ref="B13:B14"/>
    <mergeCell ref="C3:C4"/>
    <mergeCell ref="C5:C6"/>
    <mergeCell ref="C7:C8"/>
    <mergeCell ref="C13:C14"/>
    <mergeCell ref="D3:D4"/>
    <mergeCell ref="D5:D6"/>
    <mergeCell ref="D7:D8"/>
    <mergeCell ref="D13:D14"/>
    <mergeCell ref="E3:E4"/>
    <mergeCell ref="E5:E6"/>
    <mergeCell ref="E7:E8"/>
    <mergeCell ref="E13:E14"/>
    <mergeCell ref="F3:F4"/>
    <mergeCell ref="F5:F6"/>
    <mergeCell ref="F7:F8"/>
    <mergeCell ref="F13:F14"/>
    <mergeCell ref="G3:G4"/>
    <mergeCell ref="G5:G6"/>
    <mergeCell ref="G7:G8"/>
    <mergeCell ref="G13:G14"/>
    <mergeCell ref="H3:H4"/>
    <mergeCell ref="H5:H6"/>
    <mergeCell ref="H7:H8"/>
    <mergeCell ref="H13:H14"/>
    <mergeCell ref="I3:I4"/>
    <mergeCell ref="I5:I6"/>
    <mergeCell ref="I7:I8"/>
    <mergeCell ref="I13:I14"/>
  </mergeCells>
  <pageMargins left="0.554861111111111" right="0.554861111111111" top="0.802777777777778" bottom="0.60625" header="0.302777777777778" footer="0.302777777777778"/>
  <pageSetup paperSize="9" scale="69" orientation="portrait" horizontalDpi="600"/>
  <headerFooter/>
  <rowBreaks count="2" manualBreakCount="2">
    <brk id="4" max="8" man="1"/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连城产权交易</cp:lastModifiedBy>
  <dcterms:created xsi:type="dcterms:W3CDTF">2026-01-13T08:38:00Z</dcterms:created>
  <dcterms:modified xsi:type="dcterms:W3CDTF">2026-02-09T08:02:53Z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E119A2B83C4E4AA7AADDE13C18A08B98_13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